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63" documentId="8_{D7BC8437-4761-4E2B-89A9-DD94A0CBAD26}" xr6:coauthVersionLast="47" xr6:coauthVersionMax="47" xr10:uidLastSave="{E61C67C4-EBFD-41B3-9BB0-A55B5B92618E}"/>
  <bookViews>
    <workbookView xWindow="28680" yWindow="-120" windowWidth="29040" windowHeight="15720" xr2:uid="{00000000-000D-0000-FFFF-FFFF00000000}"/>
  </bookViews>
  <sheets>
    <sheet name="Kildemaa akteerimin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7" l="1"/>
  <c r="L14" i="7"/>
  <c r="L15" i="7"/>
  <c r="L16" i="7"/>
  <c r="L17" i="7"/>
  <c r="L18" i="7"/>
  <c r="L19" i="7"/>
  <c r="L20" i="7"/>
  <c r="L21" i="7"/>
  <c r="H25" i="7"/>
  <c r="G25" i="7"/>
  <c r="N25" i="7"/>
  <c r="L25" i="7"/>
  <c r="M13" i="7" l="1"/>
  <c r="M15" i="7"/>
  <c r="M16" i="7"/>
  <c r="M17" i="7"/>
  <c r="M19" i="7"/>
  <c r="M20" i="7"/>
  <c r="M21" i="7"/>
  <c r="M22" i="7"/>
  <c r="M23" i="7"/>
  <c r="M24" i="7"/>
  <c r="M12" i="7"/>
  <c r="N22" i="7"/>
  <c r="N13" i="7"/>
  <c r="N20" i="7"/>
  <c r="L22" i="7"/>
  <c r="L23" i="7"/>
  <c r="N23" i="7" s="1"/>
  <c r="L24" i="7"/>
  <c r="N24" i="7" s="1"/>
  <c r="L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12" i="7"/>
  <c r="N21" i="7" l="1"/>
  <c r="N19" i="7"/>
  <c r="N17" i="7"/>
  <c r="N16" i="7"/>
  <c r="N15" i="7"/>
  <c r="L27" i="7"/>
  <c r="N12" i="7"/>
  <c r="G24" i="7"/>
  <c r="H24" i="7"/>
  <c r="G22" i="7"/>
  <c r="H22" i="7"/>
  <c r="G19" i="7"/>
  <c r="H19" i="7"/>
  <c r="G20" i="7"/>
  <c r="H20" i="7"/>
  <c r="G18" i="7"/>
  <c r="H18" i="7"/>
  <c r="H16" i="7"/>
  <c r="G16" i="7"/>
  <c r="J27" i="7" l="1"/>
  <c r="J28" i="7" s="1"/>
  <c r="J29" i="7" s="1"/>
  <c r="H13" i="7"/>
  <c r="H14" i="7"/>
  <c r="H15" i="7"/>
  <c r="H17" i="7"/>
  <c r="H21" i="7"/>
  <c r="H23" i="7"/>
  <c r="H12" i="7"/>
  <c r="H27" i="7" l="1"/>
  <c r="G12" i="7"/>
  <c r="G13" i="7"/>
  <c r="G14" i="7"/>
  <c r="N27" i="7" s="1"/>
  <c r="G23" i="7"/>
  <c r="G21" i="7"/>
  <c r="G17" i="7"/>
  <c r="G15" i="7"/>
  <c r="H28" i="7" l="1"/>
  <c r="H29" i="7" s="1"/>
  <c r="G27" i="7"/>
  <c r="N28" i="7" l="1"/>
  <c r="N29" i="7" s="1"/>
  <c r="G28" i="7"/>
  <c r="G29" i="7" s="1"/>
  <c r="L28" i="7"/>
  <c r="L29" i="7" s="1"/>
</calcChain>
</file>

<file path=xl/sharedStrings.xml><?xml version="1.0" encoding="utf-8"?>
<sst xmlns="http://schemas.openxmlformats.org/spreadsheetml/2006/main" count="61" uniqueCount="53">
  <si>
    <t>Jrk nr</t>
  </si>
  <si>
    <t>Maksumus käibemaksuga KOKKU</t>
  </si>
  <si>
    <t>KM 20%</t>
  </si>
  <si>
    <t>ha</t>
  </si>
  <si>
    <t>jm</t>
  </si>
  <si>
    <t>tk</t>
  </si>
  <si>
    <t>Töö nimetus</t>
  </si>
  <si>
    <t>Ühiku maksumus (EUR)</t>
  </si>
  <si>
    <t>Maksumus kokku</t>
  </si>
  <si>
    <t>Maksumus KOKKU</t>
  </si>
  <si>
    <t>Mõõt-ühik</t>
  </si>
  <si>
    <t>Jääk (Summa)</t>
  </si>
  <si>
    <t>Jääk
(Töömaht)</t>
  </si>
  <si>
    <t>Maksumuse jääk kokku perioodi alguses</t>
  </si>
  <si>
    <t>Töö-maht kokku</t>
  </si>
  <si>
    <t>Töömahu jääk perioodi alguses</t>
  </si>
  <si>
    <t>tm</t>
  </si>
  <si>
    <t xml:space="preserve">Raadamine
</t>
  </si>
  <si>
    <t>Trassiraie</t>
  </si>
  <si>
    <t xml:space="preserve">Puidu kokkuvedu ja ladustamine
</t>
  </si>
  <si>
    <t>Kraavivallide likvideerimine</t>
  </si>
  <si>
    <t xml:space="preserve">Kraavide sulgemine  </t>
  </si>
  <si>
    <t>Kuivenduskraavide drenaazitorude likvideerimine</t>
  </si>
  <si>
    <t xml:space="preserve">Pinnasvallide rajamine(tk)
</t>
  </si>
  <si>
    <t>Ekskavaatoriga pinnasest paisude ehitamine ; tüüp 1</t>
  </si>
  <si>
    <t>Ekskavaatoriga pinnasest paisude ehitamine ; tüüp 2</t>
  </si>
  <si>
    <t>Ekskavaatoriga pinnasest paisude ehitamine ; tüüp 1-1(pikkusega 75 jm.)</t>
  </si>
  <si>
    <t>Ülevoolupaisude ehitamine; tüüp 3</t>
  </si>
  <si>
    <t xml:space="preserve">Rabaise tee uuendamine
</t>
  </si>
  <si>
    <t xml:space="preserve">jm </t>
  </si>
  <si>
    <t>Veeproovi võtmise purrete ehitamine</t>
  </si>
  <si>
    <t>Prügi koristamine ja utiliseerimine</t>
  </si>
  <si>
    <t>m3</t>
  </si>
  <si>
    <t>Terrason OÜ</t>
  </si>
  <si>
    <t>Terrason OÜ  Leping nr. 3-6.11/2023/23</t>
  </si>
  <si>
    <t>Riigihanke nimetus ja viitenumber</t>
  </si>
  <si>
    <t>Projekti eesmärk</t>
  </si>
  <si>
    <t>Tellija</t>
  </si>
  <si>
    <t>Riigimetsa Majandamise Keskus</t>
  </si>
  <si>
    <t>Töövõtja</t>
  </si>
  <si>
    <t>Kildemaa jääksoo veerežiimi taastamine                                                                                                                                   Riigihanke viitenumber: 259279</t>
  </si>
  <si>
    <t>Tellija esindaja: Jan Ruukel</t>
  </si>
  <si>
    <t>Töövõtja esindaja: Evar Ilisson</t>
  </si>
  <si>
    <t>Kuivendatud, ammendatud ja hüljatud turbaalade korrastamine</t>
  </si>
  <si>
    <t>Projekti number:  2014-2020.7.02.16-0003</t>
  </si>
  <si>
    <t>varasemalt akteeritud summa</t>
  </si>
  <si>
    <t>varasemalt akteeritud  maht</t>
  </si>
  <si>
    <t>lisaks utiliseeriti tööalalt välja tulnud prügi  3,5 m 3</t>
  </si>
  <si>
    <t>Lisaks rajati läänepoolse ülevoolupaisu pikenduseks pinnasvall 10 pikkuselt</t>
  </si>
  <si>
    <t>raadamata jäeti tellija nõudmisel teenindustee ääred 0,82 ha ulatuses</t>
  </si>
  <si>
    <t>21.12.23 akteerimise maht</t>
  </si>
  <si>
    <t>21.12.23 akteerimise summa</t>
  </si>
  <si>
    <t>AKT nr. 2                       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</si>
</sst>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_-* #,##0.00\ _k_r_-;\-* #,##0.00\ _k_r_-;_-* &quot;-&quot;??\ _k_r_-;_-@_-"/>
    <numFmt numFmtId="166" formatCode="0.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9" fillId="0" borderId="0" xfId="0" applyFont="1"/>
    <xf numFmtId="1" fontId="6" fillId="0" borderId="1" xfId="41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6" fillId="0" borderId="1" xfId="42" applyFont="1" applyBorder="1" applyAlignment="1">
      <alignment horizontal="left" vertical="center" wrapText="1"/>
    </xf>
    <xf numFmtId="0" fontId="6" fillId="0" borderId="1" xfId="26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5" fillId="3" borderId="4" xfId="0" applyFont="1" applyFill="1" applyBorder="1" applyAlignment="1">
      <alignment horizontal="right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/>
    <xf numFmtId="4" fontId="15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0" xfId="0" applyFont="1"/>
    <xf numFmtId="0" fontId="8" fillId="0" borderId="1" xfId="0" applyFont="1" applyBorder="1" applyAlignment="1">
      <alignment horizont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5" xfId="0" applyNumberFormat="1" applyFont="1" applyFill="1" applyBorder="1" applyAlignment="1">
      <alignment horizontal="right" vertical="center"/>
    </xf>
    <xf numFmtId="4" fontId="12" fillId="4" borderId="5" xfId="0" applyNumberFormat="1" applyFont="1" applyFill="1" applyBorder="1" applyAlignment="1">
      <alignment horizontal="right" vertical="center"/>
    </xf>
    <xf numFmtId="4" fontId="13" fillId="4" borderId="5" xfId="0" applyNumberFormat="1" applyFont="1" applyFill="1" applyBorder="1"/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/>
    <xf numFmtId="4" fontId="18" fillId="2" borderId="5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5" fillId="2" borderId="10" xfId="0" applyFont="1" applyFill="1" applyBorder="1" applyAlignment="1">
      <alignment horizontal="center" vertical="center" wrapText="1"/>
    </xf>
    <xf numFmtId="0" fontId="20" fillId="0" borderId="0" xfId="0" applyFont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right"/>
    </xf>
    <xf numFmtId="0" fontId="12" fillId="0" borderId="9" xfId="0" applyFont="1" applyBorder="1" applyAlignment="1">
      <alignment horizontal="left" wrapText="1"/>
    </xf>
    <xf numFmtId="1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vertical="top"/>
    </xf>
    <xf numFmtId="0" fontId="25" fillId="0" borderId="0" xfId="0" applyFont="1"/>
    <xf numFmtId="49" fontId="25" fillId="0" borderId="6" xfId="0" applyNumberFormat="1" applyFont="1" applyBorder="1"/>
    <xf numFmtId="49" fontId="26" fillId="0" borderId="7" xfId="0" applyNumberFormat="1" applyFont="1" applyBorder="1"/>
    <xf numFmtId="49" fontId="25" fillId="0" borderId="7" xfId="0" applyNumberFormat="1" applyFont="1" applyBorder="1"/>
    <xf numFmtId="49" fontId="25" fillId="0" borderId="2" xfId="0" applyNumberFormat="1" applyFont="1" applyBorder="1"/>
    <xf numFmtId="0" fontId="15" fillId="4" borderId="9" xfId="0" applyFont="1" applyFill="1" applyBorder="1" applyAlignment="1">
      <alignment horizontal="center" vertical="center" wrapText="1"/>
    </xf>
    <xf numFmtId="0" fontId="12" fillId="2" borderId="5" xfId="4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right" vertical="center"/>
    </xf>
    <xf numFmtId="166" fontId="12" fillId="2" borderId="5" xfId="41" applyNumberFormat="1" applyFont="1" applyFill="1" applyBorder="1" applyAlignment="1">
      <alignment horizontal="center" vertical="center"/>
    </xf>
    <xf numFmtId="0" fontId="11" fillId="2" borderId="1" xfId="4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/>
    </xf>
    <xf numFmtId="0" fontId="23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3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right"/>
    </xf>
    <xf numFmtId="4" fontId="12" fillId="2" borderId="5" xfId="0" applyNumberFormat="1" applyFont="1" applyFill="1" applyBorder="1" applyAlignment="1">
      <alignment horizontal="right"/>
    </xf>
    <xf numFmtId="0" fontId="0" fillId="2" borderId="9" xfId="0" applyFill="1" applyBorder="1"/>
    <xf numFmtId="4" fontId="12" fillId="2" borderId="1" xfId="0" applyNumberFormat="1" applyFont="1" applyFill="1" applyBorder="1" applyAlignment="1">
      <alignment horizontal="right" vertical="center"/>
    </xf>
    <xf numFmtId="0" fontId="20" fillId="2" borderId="0" xfId="0" applyFont="1" applyFill="1"/>
    <xf numFmtId="2" fontId="12" fillId="2" borderId="1" xfId="0" applyNumberFormat="1" applyFont="1" applyFill="1" applyBorder="1" applyAlignment="1">
      <alignment horizontal="center"/>
    </xf>
    <xf numFmtId="0" fontId="27" fillId="2" borderId="0" xfId="0" applyFont="1" applyFill="1"/>
  </cellXfs>
  <cellStyles count="43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3" xfId="4" xr:uid="{00000000-0005-0000-0000-000003000000}"/>
    <cellStyle name="Comma 4" xfId="5" xr:uid="{00000000-0005-0000-0000-000004000000}"/>
    <cellStyle name="Comma 4 2" xfId="6" xr:uid="{00000000-0005-0000-0000-000005000000}"/>
    <cellStyle name="Comma 4 2 2" xfId="7" xr:uid="{00000000-0005-0000-0000-000006000000}"/>
    <cellStyle name="Comma 4 2 3" xfId="8" xr:uid="{00000000-0005-0000-0000-000007000000}"/>
    <cellStyle name="Comma 4 3" xfId="9" xr:uid="{00000000-0005-0000-0000-000008000000}"/>
    <cellStyle name="Comma 5" xfId="10" xr:uid="{00000000-0005-0000-0000-000009000000}"/>
    <cellStyle name="Comma 6" xfId="11" xr:uid="{00000000-0005-0000-0000-00000A000000}"/>
    <cellStyle name="Currency 2" xfId="12" xr:uid="{00000000-0005-0000-0000-00000B000000}"/>
    <cellStyle name="Currency 2 2" xfId="13" xr:uid="{00000000-0005-0000-0000-00000C000000}"/>
    <cellStyle name="Currency 2 3" xfId="14" xr:uid="{00000000-0005-0000-0000-00000D000000}"/>
    <cellStyle name="Currency 2 4" xfId="15" xr:uid="{00000000-0005-0000-0000-00000E000000}"/>
    <cellStyle name="Currency 3" xfId="16" xr:uid="{00000000-0005-0000-0000-00000F000000}"/>
    <cellStyle name="Currency 4" xfId="17" xr:uid="{00000000-0005-0000-0000-000010000000}"/>
    <cellStyle name="Currency 4 2" xfId="18" xr:uid="{00000000-0005-0000-0000-000011000000}"/>
    <cellStyle name="Currency 4 2 2" xfId="19" xr:uid="{00000000-0005-0000-0000-000012000000}"/>
    <cellStyle name="Currency 4 2 3" xfId="20" xr:uid="{00000000-0005-0000-0000-000013000000}"/>
    <cellStyle name="Currency 4 3" xfId="21" xr:uid="{00000000-0005-0000-0000-000014000000}"/>
    <cellStyle name="Currency 5" xfId="22" xr:uid="{00000000-0005-0000-0000-000015000000}"/>
    <cellStyle name="Currency 5 2" xfId="23" xr:uid="{00000000-0005-0000-0000-000016000000}"/>
    <cellStyle name="Normaallaad" xfId="0" builtinId="0"/>
    <cellStyle name="Normal 2" xfId="24" xr:uid="{00000000-0005-0000-0000-000018000000}"/>
    <cellStyle name="Normal 2 2" xfId="25" xr:uid="{00000000-0005-0000-0000-000019000000}"/>
    <cellStyle name="Normal 2 2 2" xfId="26" xr:uid="{00000000-0005-0000-0000-00001A000000}"/>
    <cellStyle name="Normal 2 2 2 2" xfId="27" xr:uid="{00000000-0005-0000-0000-00001B000000}"/>
    <cellStyle name="Normal 2 3" xfId="28" xr:uid="{00000000-0005-0000-0000-00001C000000}"/>
    <cellStyle name="Normal 3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4 2" xfId="35" xr:uid="{00000000-0005-0000-0000-000023000000}"/>
    <cellStyle name="Normal 4 5" xfId="36" xr:uid="{00000000-0005-0000-0000-000024000000}"/>
    <cellStyle name="Normal 5" xfId="37" xr:uid="{00000000-0005-0000-0000-000025000000}"/>
    <cellStyle name="Normal 6" xfId="38" xr:uid="{00000000-0005-0000-0000-000026000000}"/>
    <cellStyle name="Normal 6 2" xfId="39" xr:uid="{00000000-0005-0000-0000-000027000000}"/>
    <cellStyle name="Normal 7" xfId="40" xr:uid="{00000000-0005-0000-0000-000028000000}"/>
    <cellStyle name="Normal 8" xfId="41" xr:uid="{00000000-0005-0000-0000-000029000000}"/>
    <cellStyle name="Normal 8 2" xfId="42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H9" sqref="H9"/>
    </sheetView>
  </sheetViews>
  <sheetFormatPr defaultRowHeight="14.5" x14ac:dyDescent="0.35"/>
  <cols>
    <col min="1" max="1" width="4.6328125" customWidth="1"/>
    <col min="2" max="2" width="31.1796875" customWidth="1"/>
    <col min="3" max="3" width="6.453125" customWidth="1"/>
    <col min="4" max="4" width="6.36328125" customWidth="1"/>
    <col min="5" max="5" width="8.1796875" customWidth="1"/>
    <col min="6" max="6" width="9.81640625" customWidth="1"/>
    <col min="7" max="7" width="9.08984375" customWidth="1"/>
    <col min="8" max="8" width="10.7265625" customWidth="1"/>
    <col min="9" max="9" width="9.81640625" style="33" customWidth="1"/>
    <col min="10" max="10" width="10.6328125" style="33" customWidth="1"/>
    <col min="11" max="14" width="9.26953125" style="33" customWidth="1"/>
    <col min="15" max="18" width="9.26953125" customWidth="1"/>
    <col min="19" max="19" width="8.90625" customWidth="1"/>
    <col min="20" max="20" width="8.81640625" customWidth="1"/>
  </cols>
  <sheetData>
    <row r="1" spans="1:16" ht="29.25" customHeight="1" x14ac:dyDescent="0.35">
      <c r="A1" s="52"/>
      <c r="B1" s="53"/>
      <c r="C1" s="52"/>
      <c r="D1" s="72" t="s">
        <v>35</v>
      </c>
      <c r="E1" s="73"/>
      <c r="F1" s="73"/>
      <c r="G1" s="74"/>
      <c r="H1" s="75" t="s">
        <v>40</v>
      </c>
      <c r="I1" s="75"/>
      <c r="J1" s="75"/>
      <c r="K1" s="75"/>
      <c r="L1" s="75"/>
      <c r="M1" s="75"/>
      <c r="N1" s="75"/>
    </row>
    <row r="2" spans="1:16" ht="43.5" customHeight="1" x14ac:dyDescent="0.35">
      <c r="A2" s="52"/>
      <c r="B2" s="53"/>
      <c r="C2" s="52"/>
      <c r="D2" s="72" t="s">
        <v>36</v>
      </c>
      <c r="E2" s="73"/>
      <c r="F2" s="73"/>
      <c r="G2" s="74"/>
      <c r="H2" s="76" t="s">
        <v>43</v>
      </c>
      <c r="I2" s="77"/>
      <c r="J2" s="77"/>
      <c r="K2" s="77"/>
      <c r="L2" s="77"/>
      <c r="M2" s="77"/>
      <c r="N2" s="78"/>
    </row>
    <row r="3" spans="1:16" x14ac:dyDescent="0.35">
      <c r="A3" s="52"/>
      <c r="B3" s="53"/>
      <c r="C3" s="52"/>
      <c r="D3" s="70" t="s">
        <v>37</v>
      </c>
      <c r="E3" s="70"/>
      <c r="F3" s="70"/>
      <c r="G3" s="70"/>
      <c r="H3" s="71" t="s">
        <v>38</v>
      </c>
      <c r="I3" s="71"/>
      <c r="J3" s="71"/>
      <c r="K3" s="71"/>
      <c r="L3" s="71"/>
      <c r="M3" s="71"/>
      <c r="N3" s="71"/>
    </row>
    <row r="4" spans="1:16" x14ac:dyDescent="0.35">
      <c r="A4" s="52"/>
      <c r="B4" s="53"/>
      <c r="C4" s="52"/>
      <c r="D4" s="70" t="s">
        <v>39</v>
      </c>
      <c r="E4" s="70"/>
      <c r="F4" s="70"/>
      <c r="G4" s="70"/>
      <c r="H4" s="71" t="s">
        <v>33</v>
      </c>
      <c r="I4" s="71"/>
      <c r="J4" s="71"/>
      <c r="K4" s="71"/>
      <c r="L4" s="71"/>
      <c r="M4" s="71"/>
      <c r="N4" s="71"/>
    </row>
    <row r="5" spans="1:16" ht="15.5" x14ac:dyDescent="0.35">
      <c r="A5" s="1"/>
      <c r="B5" s="3"/>
      <c r="G5" s="27"/>
      <c r="I5"/>
    </row>
    <row r="6" spans="1:16" ht="15.5" x14ac:dyDescent="0.35">
      <c r="A6" s="1"/>
      <c r="B6" s="79" t="s">
        <v>44</v>
      </c>
      <c r="C6" s="79"/>
      <c r="D6" s="79"/>
      <c r="G6" s="27"/>
      <c r="H6" s="27"/>
    </row>
    <row r="7" spans="1:16" ht="15.5" x14ac:dyDescent="0.35">
      <c r="B7" s="3"/>
      <c r="G7" s="27"/>
      <c r="H7" s="27"/>
    </row>
    <row r="8" spans="1:16" ht="31.5" customHeight="1" x14ac:dyDescent="0.4">
      <c r="A8" s="7"/>
      <c r="B8" s="80" t="s">
        <v>34</v>
      </c>
      <c r="C8" s="80"/>
      <c r="D8" s="80"/>
      <c r="G8" s="27"/>
      <c r="H8" s="27"/>
    </row>
    <row r="9" spans="1:16" ht="20" x14ac:dyDescent="0.4">
      <c r="A9" s="7"/>
      <c r="B9" s="3"/>
      <c r="D9" s="5"/>
      <c r="E9" s="5"/>
    </row>
    <row r="10" spans="1:16" x14ac:dyDescent="0.35">
      <c r="A10" s="57"/>
      <c r="B10" s="58" t="s">
        <v>52</v>
      </c>
      <c r="C10" s="59"/>
      <c r="D10" s="60"/>
      <c r="I10"/>
      <c r="J10"/>
      <c r="K10"/>
      <c r="L10"/>
      <c r="M10"/>
      <c r="N10"/>
    </row>
    <row r="11" spans="1:16" ht="46" x14ac:dyDescent="0.35">
      <c r="A11" s="25" t="s">
        <v>0</v>
      </c>
      <c r="B11" s="26" t="s">
        <v>6</v>
      </c>
      <c r="C11" s="25" t="s">
        <v>10</v>
      </c>
      <c r="D11" s="25" t="s">
        <v>14</v>
      </c>
      <c r="E11" s="25" t="s">
        <v>15</v>
      </c>
      <c r="F11" s="25" t="s">
        <v>7</v>
      </c>
      <c r="G11" s="25" t="s">
        <v>8</v>
      </c>
      <c r="H11" s="25" t="s">
        <v>13</v>
      </c>
      <c r="I11" s="25" t="s">
        <v>46</v>
      </c>
      <c r="J11" s="25" t="s">
        <v>45</v>
      </c>
      <c r="K11" s="61" t="s">
        <v>50</v>
      </c>
      <c r="L11" s="61" t="s">
        <v>51</v>
      </c>
      <c r="M11" s="25" t="s">
        <v>12</v>
      </c>
      <c r="N11" s="38" t="s">
        <v>11</v>
      </c>
      <c r="O11" s="56"/>
      <c r="P11" s="40"/>
    </row>
    <row r="12" spans="1:16" s="96" customFormat="1" ht="24" x14ac:dyDescent="0.35">
      <c r="A12" s="86">
        <v>1</v>
      </c>
      <c r="B12" s="87" t="s">
        <v>17</v>
      </c>
      <c r="C12" s="88" t="s">
        <v>3</v>
      </c>
      <c r="D12" s="95">
        <v>21.8</v>
      </c>
      <c r="E12" s="95">
        <v>21.8</v>
      </c>
      <c r="F12" s="90">
        <v>900</v>
      </c>
      <c r="G12" s="90">
        <f t="shared" ref="G12:G24" si="0">F12*D12</f>
        <v>19620</v>
      </c>
      <c r="H12" s="91">
        <f>E12*F12</f>
        <v>19620</v>
      </c>
      <c r="I12" s="62">
        <v>17</v>
      </c>
      <c r="J12" s="63">
        <f t="shared" ref="J12:J25" si="1">I12*F12</f>
        <v>15300</v>
      </c>
      <c r="K12" s="29">
        <v>3.98</v>
      </c>
      <c r="L12" s="29">
        <f>K12*F12</f>
        <v>3582</v>
      </c>
      <c r="M12" s="93">
        <f>D12-I12-K12</f>
        <v>0.82000000000000073</v>
      </c>
      <c r="N12" s="93">
        <f>G12-J12-L12</f>
        <v>738</v>
      </c>
      <c r="O12" s="96" t="s">
        <v>49</v>
      </c>
    </row>
    <row r="13" spans="1:16" s="41" customFormat="1" x14ac:dyDescent="0.35">
      <c r="A13" s="28">
        <v>2</v>
      </c>
      <c r="B13" s="47" t="s">
        <v>18</v>
      </c>
      <c r="C13" s="43" t="s">
        <v>4</v>
      </c>
      <c r="D13" s="48">
        <v>288</v>
      </c>
      <c r="E13" s="44">
        <v>288</v>
      </c>
      <c r="F13" s="45">
        <v>5</v>
      </c>
      <c r="G13" s="45">
        <f t="shared" si="0"/>
        <v>1440</v>
      </c>
      <c r="H13" s="46">
        <f t="shared" ref="H13:H25" si="2">E13*F13</f>
        <v>1440</v>
      </c>
      <c r="I13" s="64">
        <v>288</v>
      </c>
      <c r="J13" s="63">
        <f t="shared" si="1"/>
        <v>1440</v>
      </c>
      <c r="K13" s="63">
        <v>0</v>
      </c>
      <c r="L13" s="63">
        <f t="shared" ref="L13:L21" si="3">K13*F13</f>
        <v>0</v>
      </c>
      <c r="M13" s="13">
        <f t="shared" ref="M13:M25" si="4">D13-I13-K13</f>
        <v>0</v>
      </c>
      <c r="N13" s="13">
        <f t="shared" ref="N13:N24" si="5">G13-J13-L13</f>
        <v>0</v>
      </c>
    </row>
    <row r="14" spans="1:16" s="94" customFormat="1" ht="24" x14ac:dyDescent="0.35">
      <c r="A14" s="86">
        <v>3</v>
      </c>
      <c r="B14" s="87" t="s">
        <v>19</v>
      </c>
      <c r="C14" s="88" t="s">
        <v>16</v>
      </c>
      <c r="D14" s="89">
        <v>50</v>
      </c>
      <c r="E14" s="89">
        <v>50</v>
      </c>
      <c r="F14" s="90">
        <v>20</v>
      </c>
      <c r="G14" s="90">
        <f t="shared" si="0"/>
        <v>1000</v>
      </c>
      <c r="H14" s="91">
        <f t="shared" si="2"/>
        <v>1000</v>
      </c>
      <c r="I14" s="92">
        <v>309.26</v>
      </c>
      <c r="J14" s="63">
        <f t="shared" si="1"/>
        <v>6185.2</v>
      </c>
      <c r="K14" s="63">
        <v>0</v>
      </c>
      <c r="L14" s="63">
        <f t="shared" si="3"/>
        <v>0</v>
      </c>
      <c r="M14" s="93"/>
      <c r="N14" s="93"/>
    </row>
    <row r="15" spans="1:16" s="39" customFormat="1" x14ac:dyDescent="0.35">
      <c r="A15" s="28">
        <v>4</v>
      </c>
      <c r="B15" s="51" t="s">
        <v>20</v>
      </c>
      <c r="C15" s="43" t="s">
        <v>4</v>
      </c>
      <c r="D15" s="49">
        <v>539</v>
      </c>
      <c r="E15" s="50">
        <v>539</v>
      </c>
      <c r="F15" s="45">
        <v>3</v>
      </c>
      <c r="G15" s="45">
        <f t="shared" si="0"/>
        <v>1617</v>
      </c>
      <c r="H15" s="46">
        <f t="shared" si="2"/>
        <v>1617</v>
      </c>
      <c r="I15" s="62">
        <v>539</v>
      </c>
      <c r="J15" s="63">
        <f t="shared" si="1"/>
        <v>1617</v>
      </c>
      <c r="K15" s="63">
        <v>0</v>
      </c>
      <c r="L15" s="63">
        <f t="shared" si="3"/>
        <v>0</v>
      </c>
      <c r="M15" s="13">
        <f t="shared" si="4"/>
        <v>0</v>
      </c>
      <c r="N15" s="13">
        <f t="shared" si="5"/>
        <v>0</v>
      </c>
    </row>
    <row r="16" spans="1:16" s="41" customFormat="1" x14ac:dyDescent="0.35">
      <c r="A16" s="28">
        <v>5</v>
      </c>
      <c r="B16" s="42" t="s">
        <v>21</v>
      </c>
      <c r="C16" s="43" t="s">
        <v>4</v>
      </c>
      <c r="D16" s="49">
        <v>4959</v>
      </c>
      <c r="E16" s="50">
        <v>4959</v>
      </c>
      <c r="F16" s="45">
        <v>1.5</v>
      </c>
      <c r="G16" s="45">
        <f t="shared" ref="G16" si="6">F16*D16</f>
        <v>7438.5</v>
      </c>
      <c r="H16" s="46">
        <f t="shared" ref="H16" si="7">E16*F16</f>
        <v>7438.5</v>
      </c>
      <c r="I16" s="62">
        <v>4959</v>
      </c>
      <c r="J16" s="63">
        <f t="shared" si="1"/>
        <v>7438.5</v>
      </c>
      <c r="K16" s="63">
        <v>0</v>
      </c>
      <c r="L16" s="63">
        <f t="shared" si="3"/>
        <v>0</v>
      </c>
      <c r="M16" s="13">
        <f t="shared" si="4"/>
        <v>0</v>
      </c>
      <c r="N16" s="13">
        <f t="shared" si="5"/>
        <v>0</v>
      </c>
    </row>
    <row r="17" spans="1:16" s="41" customFormat="1" ht="24" x14ac:dyDescent="0.35">
      <c r="A17" s="28">
        <v>6</v>
      </c>
      <c r="B17" s="42" t="s">
        <v>22</v>
      </c>
      <c r="C17" s="43" t="s">
        <v>5</v>
      </c>
      <c r="D17" s="49">
        <v>19</v>
      </c>
      <c r="E17" s="49">
        <v>19</v>
      </c>
      <c r="F17" s="45">
        <v>15</v>
      </c>
      <c r="G17" s="45">
        <f t="shared" si="0"/>
        <v>285</v>
      </c>
      <c r="H17" s="46">
        <f t="shared" si="2"/>
        <v>285</v>
      </c>
      <c r="I17" s="62">
        <v>19</v>
      </c>
      <c r="J17" s="63">
        <f t="shared" si="1"/>
        <v>285</v>
      </c>
      <c r="K17" s="63">
        <v>0</v>
      </c>
      <c r="L17" s="63">
        <f t="shared" si="3"/>
        <v>0</v>
      </c>
      <c r="M17" s="13">
        <f t="shared" si="4"/>
        <v>0</v>
      </c>
      <c r="N17" s="13">
        <f t="shared" si="5"/>
        <v>0</v>
      </c>
    </row>
    <row r="18" spans="1:16" ht="24" x14ac:dyDescent="0.35">
      <c r="A18" s="28">
        <v>7</v>
      </c>
      <c r="B18" s="42" t="s">
        <v>23</v>
      </c>
      <c r="C18" s="43" t="s">
        <v>4</v>
      </c>
      <c r="D18" s="49">
        <v>1100</v>
      </c>
      <c r="E18" s="49">
        <v>1100</v>
      </c>
      <c r="F18" s="45">
        <v>5</v>
      </c>
      <c r="G18" s="45">
        <f t="shared" si="0"/>
        <v>5500</v>
      </c>
      <c r="H18" s="46">
        <f t="shared" si="2"/>
        <v>5500</v>
      </c>
      <c r="I18" s="62">
        <v>1100</v>
      </c>
      <c r="J18" s="63">
        <f t="shared" si="1"/>
        <v>5500</v>
      </c>
      <c r="K18" s="29">
        <v>10</v>
      </c>
      <c r="L18" s="29">
        <f t="shared" si="3"/>
        <v>50</v>
      </c>
      <c r="M18" s="13">
        <v>0</v>
      </c>
      <c r="N18" s="13">
        <v>0</v>
      </c>
      <c r="O18" t="s">
        <v>48</v>
      </c>
    </row>
    <row r="19" spans="1:16" ht="24" x14ac:dyDescent="0.35">
      <c r="A19" s="28">
        <v>8</v>
      </c>
      <c r="B19" s="42" t="s">
        <v>24</v>
      </c>
      <c r="C19" s="43" t="s">
        <v>5</v>
      </c>
      <c r="D19" s="49">
        <v>99</v>
      </c>
      <c r="E19" s="49">
        <v>99</v>
      </c>
      <c r="F19" s="45">
        <v>70</v>
      </c>
      <c r="G19" s="45">
        <f t="shared" si="0"/>
        <v>6930</v>
      </c>
      <c r="H19" s="46">
        <f t="shared" si="2"/>
        <v>6930</v>
      </c>
      <c r="I19" s="62">
        <v>99</v>
      </c>
      <c r="J19" s="63">
        <f t="shared" si="1"/>
        <v>6930</v>
      </c>
      <c r="K19" s="63">
        <v>0</v>
      </c>
      <c r="L19" s="63">
        <f t="shared" si="3"/>
        <v>0</v>
      </c>
      <c r="M19" s="13">
        <f t="shared" si="4"/>
        <v>0</v>
      </c>
      <c r="N19" s="13">
        <f t="shared" si="5"/>
        <v>0</v>
      </c>
    </row>
    <row r="20" spans="1:16" ht="24" x14ac:dyDescent="0.35">
      <c r="A20" s="28">
        <v>9</v>
      </c>
      <c r="B20" s="42" t="s">
        <v>26</v>
      </c>
      <c r="C20" s="43" t="s">
        <v>5</v>
      </c>
      <c r="D20" s="49">
        <v>1</v>
      </c>
      <c r="E20" s="49">
        <v>1</v>
      </c>
      <c r="F20" s="45">
        <v>350</v>
      </c>
      <c r="G20" s="45">
        <f t="shared" si="0"/>
        <v>350</v>
      </c>
      <c r="H20" s="46">
        <f t="shared" si="2"/>
        <v>350</v>
      </c>
      <c r="I20" s="62">
        <v>1</v>
      </c>
      <c r="J20" s="63">
        <f t="shared" si="1"/>
        <v>350</v>
      </c>
      <c r="K20" s="63">
        <v>0</v>
      </c>
      <c r="L20" s="63">
        <f t="shared" si="3"/>
        <v>0</v>
      </c>
      <c r="M20" s="13">
        <f t="shared" si="4"/>
        <v>0</v>
      </c>
      <c r="N20" s="13">
        <f t="shared" si="5"/>
        <v>0</v>
      </c>
      <c r="P20" s="33"/>
    </row>
    <row r="21" spans="1:16" ht="24" x14ac:dyDescent="0.35">
      <c r="A21" s="28">
        <v>10</v>
      </c>
      <c r="B21" s="42" t="s">
        <v>25</v>
      </c>
      <c r="C21" s="43" t="s">
        <v>5</v>
      </c>
      <c r="D21" s="49">
        <v>26</v>
      </c>
      <c r="E21" s="49">
        <v>26</v>
      </c>
      <c r="F21" s="45">
        <v>90</v>
      </c>
      <c r="G21" s="45">
        <f t="shared" si="0"/>
        <v>2340</v>
      </c>
      <c r="H21" s="46">
        <f t="shared" si="2"/>
        <v>2340</v>
      </c>
      <c r="I21" s="62">
        <v>26</v>
      </c>
      <c r="J21" s="63">
        <f t="shared" si="1"/>
        <v>2340</v>
      </c>
      <c r="K21" s="63">
        <v>0</v>
      </c>
      <c r="L21" s="63">
        <f t="shared" si="3"/>
        <v>0</v>
      </c>
      <c r="M21" s="13">
        <f t="shared" si="4"/>
        <v>0</v>
      </c>
      <c r="N21" s="13">
        <f t="shared" si="5"/>
        <v>0</v>
      </c>
    </row>
    <row r="22" spans="1:16" x14ac:dyDescent="0.35">
      <c r="A22" s="6">
        <v>11</v>
      </c>
      <c r="B22" s="42" t="s">
        <v>27</v>
      </c>
      <c r="C22" s="43" t="s">
        <v>5</v>
      </c>
      <c r="D22" s="49">
        <v>2</v>
      </c>
      <c r="E22" s="49">
        <v>2</v>
      </c>
      <c r="F22" s="45">
        <v>11200</v>
      </c>
      <c r="G22" s="45">
        <f t="shared" si="0"/>
        <v>22400</v>
      </c>
      <c r="H22" s="46">
        <f t="shared" si="2"/>
        <v>22400</v>
      </c>
      <c r="I22" s="62"/>
      <c r="J22" s="63">
        <f t="shared" si="1"/>
        <v>0</v>
      </c>
      <c r="K22" s="29">
        <v>2</v>
      </c>
      <c r="L22" s="29">
        <f t="shared" ref="L13:L24" si="8">K22*F22</f>
        <v>22400</v>
      </c>
      <c r="M22" s="13">
        <f t="shared" si="4"/>
        <v>0</v>
      </c>
      <c r="N22" s="13">
        <f t="shared" si="5"/>
        <v>0</v>
      </c>
    </row>
    <row r="23" spans="1:16" ht="24" x14ac:dyDescent="0.35">
      <c r="A23" s="6">
        <v>12</v>
      </c>
      <c r="B23" s="42" t="s">
        <v>28</v>
      </c>
      <c r="C23" s="43" t="s">
        <v>29</v>
      </c>
      <c r="D23" s="49">
        <v>305</v>
      </c>
      <c r="E23" s="49">
        <v>305</v>
      </c>
      <c r="F23" s="45">
        <v>15</v>
      </c>
      <c r="G23" s="45">
        <f t="shared" si="0"/>
        <v>4575</v>
      </c>
      <c r="H23" s="46">
        <f t="shared" si="2"/>
        <v>4575</v>
      </c>
      <c r="I23" s="62"/>
      <c r="J23" s="63">
        <f t="shared" si="1"/>
        <v>0</v>
      </c>
      <c r="K23" s="29">
        <v>305</v>
      </c>
      <c r="L23" s="29">
        <f t="shared" si="8"/>
        <v>4575</v>
      </c>
      <c r="M23" s="13">
        <f t="shared" si="4"/>
        <v>0</v>
      </c>
      <c r="N23" s="13">
        <f t="shared" si="5"/>
        <v>0</v>
      </c>
    </row>
    <row r="24" spans="1:16" x14ac:dyDescent="0.35">
      <c r="A24" s="6">
        <v>13</v>
      </c>
      <c r="B24" s="42" t="s">
        <v>30</v>
      </c>
      <c r="C24" s="43" t="s">
        <v>5</v>
      </c>
      <c r="D24" s="49">
        <v>2</v>
      </c>
      <c r="E24" s="49">
        <v>2</v>
      </c>
      <c r="F24" s="45">
        <v>2400</v>
      </c>
      <c r="G24" s="45">
        <f t="shared" si="0"/>
        <v>4800</v>
      </c>
      <c r="H24" s="46">
        <f t="shared" si="2"/>
        <v>4800</v>
      </c>
      <c r="I24" s="62"/>
      <c r="J24" s="63">
        <f t="shared" si="1"/>
        <v>0</v>
      </c>
      <c r="K24" s="29">
        <v>2</v>
      </c>
      <c r="L24" s="29">
        <f t="shared" si="8"/>
        <v>4800</v>
      </c>
      <c r="M24" s="13">
        <f t="shared" si="4"/>
        <v>0</v>
      </c>
      <c r="N24" s="13">
        <f t="shared" si="5"/>
        <v>0</v>
      </c>
    </row>
    <row r="25" spans="1:16" x14ac:dyDescent="0.35">
      <c r="A25" s="6">
        <v>14</v>
      </c>
      <c r="B25" s="42" t="s">
        <v>31</v>
      </c>
      <c r="C25" s="43" t="s">
        <v>32</v>
      </c>
      <c r="D25" s="50">
        <v>0.5</v>
      </c>
      <c r="E25" s="50">
        <v>0.5</v>
      </c>
      <c r="F25" s="45">
        <v>150</v>
      </c>
      <c r="G25" s="45">
        <f>F25*D25</f>
        <v>75</v>
      </c>
      <c r="H25" s="46">
        <f t="shared" si="2"/>
        <v>75</v>
      </c>
      <c r="I25" s="62">
        <v>0.5</v>
      </c>
      <c r="J25" s="63">
        <f t="shared" si="1"/>
        <v>75</v>
      </c>
      <c r="K25" s="29">
        <v>3.5</v>
      </c>
      <c r="L25" s="29">
        <f>K25*F25</f>
        <v>525</v>
      </c>
      <c r="M25" s="13">
        <v>0</v>
      </c>
      <c r="N25" s="13">
        <f>R25</f>
        <v>0</v>
      </c>
      <c r="O25" t="s">
        <v>47</v>
      </c>
    </row>
    <row r="26" spans="1:16" ht="15.5" x14ac:dyDescent="0.35">
      <c r="A26" s="8"/>
      <c r="B26" s="10"/>
      <c r="C26" s="11"/>
      <c r="D26" s="12"/>
      <c r="E26" s="12"/>
      <c r="F26" s="9"/>
      <c r="G26" s="9"/>
      <c r="H26" s="9"/>
      <c r="I26" s="65"/>
      <c r="J26" s="66"/>
      <c r="K26" s="66"/>
      <c r="L26" s="66"/>
      <c r="M26" s="13"/>
      <c r="N26" s="13"/>
    </row>
    <row r="27" spans="1:16" x14ac:dyDescent="0.35">
      <c r="B27" s="17"/>
      <c r="C27" s="18"/>
      <c r="D27" s="19"/>
      <c r="E27" s="19"/>
      <c r="F27" s="14" t="s">
        <v>9</v>
      </c>
      <c r="G27" s="20">
        <f>SUM(G12:G26)</f>
        <v>78370.5</v>
      </c>
      <c r="H27" s="20">
        <f>SUM(H12:H26)</f>
        <v>78370.5</v>
      </c>
      <c r="I27" s="67"/>
      <c r="J27" s="34">
        <f>SUM(J12:J25)</f>
        <v>47460.7</v>
      </c>
      <c r="K27" s="30"/>
      <c r="L27" s="30">
        <f>SUM(L12:L25)</f>
        <v>35932</v>
      </c>
      <c r="M27" s="34"/>
      <c r="N27" s="37">
        <f>SUM(N12:N25)</f>
        <v>738</v>
      </c>
    </row>
    <row r="28" spans="1:16" x14ac:dyDescent="0.35">
      <c r="B28" s="21"/>
      <c r="C28" s="83" t="s">
        <v>2</v>
      </c>
      <c r="D28" s="84"/>
      <c r="E28" s="84"/>
      <c r="F28" s="85"/>
      <c r="G28" s="15">
        <f>G27*0.2</f>
        <v>15674.1</v>
      </c>
      <c r="H28" s="15">
        <f>H27*0.2</f>
        <v>15674.1</v>
      </c>
      <c r="I28" s="68"/>
      <c r="J28" s="35">
        <f>J27*0.2</f>
        <v>9492.14</v>
      </c>
      <c r="K28" s="31"/>
      <c r="L28" s="31">
        <f>L27*0.2</f>
        <v>7186.4000000000005</v>
      </c>
      <c r="M28" s="35"/>
      <c r="N28" s="35">
        <f t="shared" ref="N28" si="9">N27*0.2</f>
        <v>147.6</v>
      </c>
    </row>
    <row r="29" spans="1:16" x14ac:dyDescent="0.35">
      <c r="B29" s="21"/>
      <c r="C29" s="22"/>
      <c r="D29" s="23"/>
      <c r="E29" s="23"/>
      <c r="F29" s="16" t="s">
        <v>1</v>
      </c>
      <c r="G29" s="24">
        <f>SUM(G27:G28)</f>
        <v>94044.6</v>
      </c>
      <c r="H29" s="24">
        <f>SUM(H27:H28)</f>
        <v>94044.6</v>
      </c>
      <c r="I29" s="69"/>
      <c r="J29" s="36">
        <f>J27+J28</f>
        <v>56952.84</v>
      </c>
      <c r="K29" s="32"/>
      <c r="L29" s="32">
        <f>L27+L28</f>
        <v>43118.400000000001</v>
      </c>
      <c r="M29" s="36"/>
      <c r="N29" s="34">
        <f>N27+N28</f>
        <v>885.6</v>
      </c>
    </row>
    <row r="30" spans="1:16" ht="15.5" x14ac:dyDescent="0.35">
      <c r="B30" s="2"/>
      <c r="C30" s="4"/>
    </row>
    <row r="31" spans="1:16" x14ac:dyDescent="0.35">
      <c r="A31" s="54"/>
      <c r="B31" s="55" t="s">
        <v>42</v>
      </c>
      <c r="C31" s="55"/>
      <c r="D31" s="81" t="s">
        <v>41</v>
      </c>
      <c r="E31" s="81"/>
      <c r="F31" s="81"/>
      <c r="G31" s="81"/>
      <c r="H31" s="56"/>
      <c r="I31" s="82"/>
      <c r="J31" s="82"/>
      <c r="K31" s="82"/>
      <c r="L31" s="82"/>
      <c r="M31" s="82"/>
      <c r="N31" s="82"/>
    </row>
    <row r="32" spans="1:16" ht="15.5" x14ac:dyDescent="0.35">
      <c r="B32" s="2"/>
      <c r="C32" s="4"/>
    </row>
  </sheetData>
  <mergeCells count="13">
    <mergeCell ref="B6:D6"/>
    <mergeCell ref="B8:D8"/>
    <mergeCell ref="D31:G31"/>
    <mergeCell ref="I31:N31"/>
    <mergeCell ref="C28:F28"/>
    <mergeCell ref="D4:G4"/>
    <mergeCell ref="H4:N4"/>
    <mergeCell ref="D1:G1"/>
    <mergeCell ref="H1:N1"/>
    <mergeCell ref="D2:G2"/>
    <mergeCell ref="H2:N2"/>
    <mergeCell ref="D3:G3"/>
    <mergeCell ref="H3:N3"/>
  </mergeCells>
  <phoneticPr fontId="21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Kildemaa akteerimine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2023-12-21T11:03:32Z</dcterms:modified>
</cp:coreProperties>
</file>